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Koszty i efektywność\"/>
    </mc:Choice>
  </mc:AlternateContent>
  <xr:revisionPtr revIDLastSave="0" documentId="13_ncr:1_{192B9964-7524-48DB-BADC-BE928DD572F8}" xr6:coauthVersionLast="47" xr6:coauthVersionMax="47" xr10:uidLastSave="{00000000-0000-0000-0000-000000000000}"/>
  <bookViews>
    <workbookView xWindow="28680" yWindow="-120" windowWidth="38640" windowHeight="21240" activeTab="1" xr2:uid="{7A49EC00-1244-4313-B93A-60004BA8201F}"/>
  </bookViews>
  <sheets>
    <sheet name="C1_NPV" sheetId="1" r:id="rId1"/>
    <sheet name="C2_raty_m" sheetId="2" r:id="rId2"/>
    <sheet name="C3_IR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2" l="1"/>
  <c r="M15" i="2"/>
  <c r="M23" i="2"/>
  <c r="M14" i="2"/>
  <c r="M13" i="2"/>
  <c r="C20" i="2"/>
  <c r="H19" i="3" l="1"/>
  <c r="H18" i="3"/>
  <c r="G47" i="3"/>
  <c r="G48" i="3" s="1"/>
  <c r="F47" i="3"/>
  <c r="F48" i="3" s="1"/>
  <c r="E47" i="3"/>
  <c r="E48" i="3" s="1"/>
  <c r="D47" i="3"/>
  <c r="D48" i="3" s="1"/>
  <c r="C47" i="3"/>
  <c r="G38" i="3"/>
  <c r="G39" i="3" s="1"/>
  <c r="F38" i="3"/>
  <c r="F39" i="3" s="1"/>
  <c r="E38" i="3"/>
  <c r="E39" i="3" s="1"/>
  <c r="D38" i="3"/>
  <c r="D39" i="3" s="1"/>
  <c r="C38" i="3"/>
  <c r="G29" i="3"/>
  <c r="G30" i="3" s="1"/>
  <c r="F29" i="3"/>
  <c r="F30" i="3" s="1"/>
  <c r="E29" i="3"/>
  <c r="E30" i="3" s="1"/>
  <c r="D29" i="3"/>
  <c r="D30" i="3" s="1"/>
  <c r="C29" i="3"/>
  <c r="C30" i="3" s="1"/>
  <c r="G20" i="3"/>
  <c r="G21" i="3" s="1"/>
  <c r="F20" i="3"/>
  <c r="F21" i="3" s="1"/>
  <c r="E20" i="3"/>
  <c r="E21" i="3" s="1"/>
  <c r="D20" i="3"/>
  <c r="D21" i="3" s="1"/>
  <c r="C20" i="3"/>
  <c r="C21" i="3" s="1"/>
  <c r="H10" i="3"/>
  <c r="H9" i="3"/>
  <c r="D11" i="3"/>
  <c r="D12" i="3" s="1"/>
  <c r="E11" i="3"/>
  <c r="E12" i="3" s="1"/>
  <c r="F11" i="3"/>
  <c r="F12" i="3" s="1"/>
  <c r="G11" i="3"/>
  <c r="G12" i="3" s="1"/>
  <c r="C11" i="3"/>
  <c r="C12" i="3" s="1"/>
  <c r="H46" i="3"/>
  <c r="H45" i="3"/>
  <c r="H38" i="3" l="1"/>
  <c r="H11" i="3"/>
  <c r="H47" i="3"/>
  <c r="H20" i="3"/>
  <c r="H21" i="3"/>
  <c r="H12" i="3"/>
  <c r="C48" i="3"/>
  <c r="H48" i="3" s="1"/>
  <c r="C39" i="3"/>
  <c r="H39" i="3" s="1"/>
  <c r="H30" i="3"/>
  <c r="H29" i="3"/>
  <c r="L12" i="2"/>
  <c r="K12" i="2"/>
  <c r="J12" i="2"/>
  <c r="I12" i="2"/>
  <c r="H12" i="2"/>
  <c r="G12" i="2"/>
  <c r="F12" i="2"/>
  <c r="E12" i="2"/>
  <c r="D12" i="2"/>
  <c r="C12" i="2"/>
  <c r="C11" i="2"/>
  <c r="H5" i="2"/>
  <c r="H22" i="2" s="1"/>
  <c r="K21" i="2" l="1"/>
  <c r="C21" i="2"/>
  <c r="G21" i="2"/>
  <c r="D21" i="2"/>
  <c r="L21" i="2"/>
  <c r="E21" i="2"/>
  <c r="H21" i="2"/>
  <c r="F21" i="2"/>
  <c r="I21" i="2"/>
  <c r="J21" i="2"/>
  <c r="M12" i="2"/>
  <c r="D22" i="2"/>
  <c r="L22" i="2"/>
  <c r="E22" i="2"/>
  <c r="C22" i="2"/>
  <c r="F22" i="2"/>
  <c r="G22" i="2"/>
  <c r="I22" i="2"/>
  <c r="J22" i="2"/>
  <c r="K22" i="2"/>
  <c r="D11" i="2"/>
  <c r="M22" i="2" l="1"/>
  <c r="M21" i="2"/>
  <c r="D20" i="2"/>
  <c r="E11" i="2"/>
  <c r="E20" i="2" l="1"/>
  <c r="F20" i="2" s="1"/>
  <c r="G20" i="2" s="1"/>
  <c r="H20" i="2" s="1"/>
  <c r="I20" i="2" s="1"/>
  <c r="J20" i="2" s="1"/>
  <c r="K20" i="2" s="1"/>
  <c r="L20" i="2" s="1"/>
  <c r="F11" i="2"/>
  <c r="M20" i="2" l="1"/>
  <c r="G11" i="2"/>
  <c r="D39" i="1"/>
  <c r="D38" i="1"/>
  <c r="D40" i="1" s="1"/>
  <c r="D31" i="1"/>
  <c r="D30" i="1"/>
  <c r="D32" i="1" s="1"/>
  <c r="D23" i="1"/>
  <c r="D22" i="1"/>
  <c r="D24" i="1" s="1"/>
  <c r="D15" i="1"/>
  <c r="D14" i="1"/>
  <c r="D16" i="1" s="1"/>
  <c r="D7" i="1"/>
  <c r="D6" i="1"/>
  <c r="D8" i="1" s="1"/>
  <c r="H11" i="2" l="1"/>
  <c r="D42" i="1"/>
  <c r="I11" i="2" l="1"/>
  <c r="J11" i="2" l="1"/>
  <c r="K11" i="2" l="1"/>
  <c r="L11" i="2" l="1"/>
  <c r="M11" i="2" s="1"/>
</calcChain>
</file>

<file path=xl/sharedStrings.xml><?xml version="1.0" encoding="utf-8"?>
<sst xmlns="http://schemas.openxmlformats.org/spreadsheetml/2006/main" count="116" uniqueCount="46">
  <si>
    <t>ROK</t>
  </si>
  <si>
    <t>Stopa procentowa</t>
  </si>
  <si>
    <t>Przychody</t>
  </si>
  <si>
    <t>Koszty</t>
  </si>
  <si>
    <t>NV</t>
  </si>
  <si>
    <t>NPV</t>
  </si>
  <si>
    <t>PV</t>
  </si>
  <si>
    <t>Oprocentowanie kredytu</t>
  </si>
  <si>
    <t>%</t>
  </si>
  <si>
    <t>Kwota kredytu</t>
  </si>
  <si>
    <t>Okres spłaty</t>
  </si>
  <si>
    <t>kredyt</t>
  </si>
  <si>
    <t>spłata</t>
  </si>
  <si>
    <t>kredytu</t>
  </si>
  <si>
    <t>odsetki</t>
  </si>
  <si>
    <t>razem</t>
  </si>
  <si>
    <t>Rok</t>
  </si>
  <si>
    <t>Stopa %</t>
  </si>
  <si>
    <t>A</t>
  </si>
  <si>
    <t>B</t>
  </si>
  <si>
    <t>C</t>
  </si>
  <si>
    <t>D</t>
  </si>
  <si>
    <t>suma</t>
  </si>
  <si>
    <t>E</t>
  </si>
  <si>
    <t>Inwestycja</t>
  </si>
  <si>
    <t>IRR %</t>
  </si>
  <si>
    <t>max cd</t>
  </si>
  <si>
    <t>rat (lat)</t>
  </si>
  <si>
    <t>Proszę policzyć bieżącą wartość netto inwestycji o podanych przepływach przyjmując poniższą stopę procentową</t>
  </si>
  <si>
    <t>Proszę policzyć:</t>
  </si>
  <si>
    <t>2. NPV strumienia ODSETEK wpływających do banku</t>
  </si>
  <si>
    <t xml:space="preserve">1. Proszę znaleźć taką stopę %, która dla każdej inwestycji przyniesie NPV równe </t>
  </si>
  <si>
    <t>2. Proszę znaleźć dla każdej inwestycji IRR</t>
  </si>
  <si>
    <t>wartości proszę na bieżąco zapisywac w tabeli</t>
  </si>
  <si>
    <t>3. Proszę znaleźć dla każdej inwestycji max zapotrzebowanie na środki pieniężne (rok)</t>
  </si>
  <si>
    <t>IPMT</t>
  </si>
  <si>
    <t>PPMT</t>
  </si>
  <si>
    <t>kapitał</t>
  </si>
  <si>
    <t>1. Wielkość miesięcznych kwot spłaty kredytu - raty malejące i raty stałe</t>
  </si>
  <si>
    <t>RATY STAŁE</t>
  </si>
  <si>
    <t>RATY MALEJĄCE</t>
  </si>
  <si>
    <t>SUMA</t>
  </si>
  <si>
    <t>=NPV</t>
  </si>
  <si>
    <t>odsetek</t>
  </si>
  <si>
    <t>WYKRESY ZAKTUALIZUJĄ SIĘ PO WPROWADZENIU DANYCH</t>
  </si>
  <si>
    <t>czyli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</si>
</sst>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1" fillId="0" borderId="0" xfId="0" applyFont="1"/>
    <xf numFmtId="0" fontId="1" fillId="2" borderId="0" xfId="0" applyFont="1" applyFill="1"/>
    <xf numFmtId="1" fontId="1" fillId="3" borderId="0" xfId="0" applyNumberFormat="1" applyFont="1" applyFill="1"/>
    <xf numFmtId="0" fontId="0" fillId="0" borderId="1" xfId="0" applyBorder="1"/>
    <xf numFmtId="0" fontId="2" fillId="4" borderId="0" xfId="0" applyFont="1" applyFill="1"/>
    <xf numFmtId="0" fontId="0" fillId="4" borderId="0" xfId="0" applyFill="1"/>
    <xf numFmtId="0" fontId="3" fillId="0" borderId="0" xfId="0" applyFont="1"/>
    <xf numFmtId="0" fontId="0" fillId="3" borderId="0" xfId="0" applyFill="1"/>
    <xf numFmtId="0" fontId="0" fillId="3" borderId="1" xfId="0" applyFill="1" applyBorder="1" applyAlignment="1">
      <alignment horizontal="center"/>
    </xf>
    <xf numFmtId="8" fontId="0" fillId="0" borderId="0" xfId="0" applyNumberFormat="1"/>
    <xf numFmtId="2" fontId="0" fillId="0" borderId="0" xfId="0" applyNumberFormat="1"/>
    <xf numFmtId="0" fontId="4" fillId="0" borderId="0" xfId="0" applyFon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0" fillId="0" borderId="0" xfId="0" quotePrefix="1"/>
    <xf numFmtId="2" fontId="0" fillId="5" borderId="0" xfId="0" applyNumberFormat="1" applyFill="1"/>
    <xf numFmtId="0" fontId="1" fillId="2" borderId="1" xfId="0" applyFont="1" applyFill="1" applyBorder="1"/>
    <xf numFmtId="0" fontId="1" fillId="0" borderId="1" xfId="0" applyFont="1" applyBorder="1"/>
    <xf numFmtId="1" fontId="0" fillId="0" borderId="1" xfId="0" applyNumberFormat="1" applyBorder="1"/>
    <xf numFmtId="0" fontId="3" fillId="0" borderId="0" xfId="0" quotePrefix="1" applyFont="1"/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Raty</a:t>
            </a:r>
            <a:r>
              <a:rPr lang="pl-PL" baseline="0"/>
              <a:t> malejące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kapitał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'C2_raty_m'!$C$12:$L$12</c:f>
              <c:numCache>
                <c:formatCode>0.00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5-456F-BCD4-8A4BEAE5AC67}"/>
            </c:ext>
          </c:extLst>
        </c:ser>
        <c:ser>
          <c:idx val="1"/>
          <c:order val="1"/>
          <c:tx>
            <c:v>odsetki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'C2_raty_m'!$C$13:$L$13</c:f>
              <c:numCache>
                <c:formatCode>0.00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D1C5-456F-BCD4-8A4BEAE5A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3011072"/>
        <c:axId val="493009104"/>
      </c:barChart>
      <c:catAx>
        <c:axId val="493011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93009104"/>
        <c:crosses val="autoZero"/>
        <c:auto val="1"/>
        <c:lblAlgn val="ctr"/>
        <c:lblOffset val="100"/>
        <c:noMultiLvlLbl val="0"/>
      </c:catAx>
      <c:valAx>
        <c:axId val="49300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9301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Raty</a:t>
            </a:r>
            <a:r>
              <a:rPr lang="pl-PL" baseline="0"/>
              <a:t> stałe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kapitał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'C2_raty_m'!$C$21:$L$21</c:f>
              <c:numCache>
                <c:formatCode>0.00</c:formatCode>
                <c:ptCount val="10"/>
                <c:pt idx="0">
                  <c:v>49.252062517584804</c:v>
                </c:pt>
                <c:pt idx="1">
                  <c:v>56.639871895222534</c:v>
                </c:pt>
                <c:pt idx="2">
                  <c:v>65.135852679505902</c:v>
                </c:pt>
                <c:pt idx="3">
                  <c:v>74.906230581431785</c:v>
                </c:pt>
                <c:pt idx="4">
                  <c:v>86.142165168646571</c:v>
                </c:pt>
                <c:pt idx="5">
                  <c:v>99.063489943943551</c:v>
                </c:pt>
                <c:pt idx="6">
                  <c:v>113.92301343553505</c:v>
                </c:pt>
                <c:pt idx="7">
                  <c:v>131.01146545086533</c:v>
                </c:pt>
                <c:pt idx="8">
                  <c:v>150.66318526849514</c:v>
                </c:pt>
                <c:pt idx="9">
                  <c:v>173.26266305876939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4-47EF-A09B-9B00336F4326}"/>
            </c:ext>
          </c:extLst>
        </c:ser>
        <c:ser>
          <c:idx val="1"/>
          <c:order val="1"/>
          <c:tx>
            <c:v>odsetki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'C2_raty_m'!$C$22:$L$22</c:f>
              <c:numCache>
                <c:formatCode>0.00</c:formatCode>
                <c:ptCount val="10"/>
                <c:pt idx="0">
                  <c:v>149.99999999999997</c:v>
                </c:pt>
                <c:pt idx="1">
                  <c:v>142.61219062236228</c:v>
                </c:pt>
                <c:pt idx="2">
                  <c:v>134.1162098380789</c:v>
                </c:pt>
                <c:pt idx="3">
                  <c:v>124.34583193615299</c:v>
                </c:pt>
                <c:pt idx="4">
                  <c:v>113.10989734893823</c:v>
                </c:pt>
                <c:pt idx="5">
                  <c:v>100.18857257364125</c:v>
                </c:pt>
                <c:pt idx="6">
                  <c:v>85.329049082049735</c:v>
                </c:pt>
                <c:pt idx="7">
                  <c:v>68.240597066719459</c:v>
                </c:pt>
                <c:pt idx="8">
                  <c:v>48.58887724908967</c:v>
                </c:pt>
                <c:pt idx="9">
                  <c:v>25.989399458815402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74-47EF-A09B-9B00336F4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3011072"/>
        <c:axId val="493009104"/>
      </c:barChart>
      <c:catAx>
        <c:axId val="493011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93009104"/>
        <c:crosses val="autoZero"/>
        <c:auto val="1"/>
        <c:lblAlgn val="ctr"/>
        <c:lblOffset val="100"/>
        <c:noMultiLvlLbl val="0"/>
      </c:catAx>
      <c:valAx>
        <c:axId val="49300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9301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555811</xdr:colOff>
      <xdr:row>3</xdr:row>
      <xdr:rowOff>0</xdr:rowOff>
    </xdr:from>
    <xdr:to>
      <xdr:col>23</xdr:col>
      <xdr:colOff>370074</xdr:colOff>
      <xdr:row>17</xdr:row>
      <xdr:rowOff>120183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3A16CA6D-3F99-4C3D-8BE9-1B970707B5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19</xdr:row>
      <xdr:rowOff>0</xdr:rowOff>
    </xdr:from>
    <xdr:to>
      <xdr:col>23</xdr:col>
      <xdr:colOff>423863</xdr:colOff>
      <xdr:row>35</xdr:row>
      <xdr:rowOff>165008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402F7192-F453-466B-A7E2-028B82B08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46204-5EFE-4B6C-94E1-DDE3E908AE7E}">
  <dimension ref="A1:X75"/>
  <sheetViews>
    <sheetView zoomScaleNormal="100" workbookViewId="0">
      <selection activeCell="M9" sqref="M9"/>
    </sheetView>
  </sheetViews>
  <sheetFormatPr defaultRowHeight="15" x14ac:dyDescent="0.25"/>
  <cols>
    <col min="3" max="3" width="17.28515625" bestFit="1" customWidth="1"/>
  </cols>
  <sheetData>
    <row r="1" spans="1:24" x14ac:dyDescent="0.25">
      <c r="A1" s="9" t="s">
        <v>28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24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24" x14ac:dyDescent="0.25">
      <c r="A3" s="9"/>
      <c r="B3" s="9"/>
      <c r="C3" s="9" t="s">
        <v>1</v>
      </c>
      <c r="D3" s="9"/>
      <c r="E3" s="9"/>
      <c r="F3" s="9">
        <v>8</v>
      </c>
      <c r="G3" s="23" t="s">
        <v>8</v>
      </c>
      <c r="H3" s="9"/>
      <c r="I3" s="9"/>
      <c r="J3" s="9"/>
      <c r="K3" s="9"/>
    </row>
    <row r="5" spans="1:24" x14ac:dyDescent="0.25">
      <c r="B5" s="24" t="s">
        <v>18</v>
      </c>
      <c r="C5" t="s">
        <v>0</v>
      </c>
      <c r="E5" s="1">
        <v>1</v>
      </c>
      <c r="F5" s="1">
        <v>2</v>
      </c>
      <c r="G5" s="1">
        <v>3</v>
      </c>
      <c r="H5" s="1">
        <v>4</v>
      </c>
      <c r="I5" s="1">
        <v>5</v>
      </c>
      <c r="J5" s="1">
        <v>6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B6" s="24"/>
      <c r="C6" t="s">
        <v>2</v>
      </c>
      <c r="D6" s="6">
        <f>SUM(E6:X6)</f>
        <v>4800</v>
      </c>
      <c r="E6" s="6"/>
      <c r="F6" s="6"/>
      <c r="G6" s="6">
        <v>1200</v>
      </c>
      <c r="H6" s="6">
        <v>1200</v>
      </c>
      <c r="I6" s="6">
        <v>1200</v>
      </c>
      <c r="J6" s="6">
        <v>1200</v>
      </c>
    </row>
    <row r="7" spans="1:24" x14ac:dyDescent="0.25">
      <c r="B7" s="24"/>
      <c r="C7" t="s">
        <v>3</v>
      </c>
      <c r="D7" s="6">
        <f>SUM(E7:X7)</f>
        <v>4000</v>
      </c>
      <c r="E7" s="6">
        <v>1000</v>
      </c>
      <c r="F7" s="6">
        <v>1000</v>
      </c>
      <c r="G7" s="6">
        <v>1000</v>
      </c>
      <c r="H7" s="6">
        <v>1000</v>
      </c>
      <c r="I7" s="6"/>
      <c r="J7" s="6"/>
    </row>
    <row r="8" spans="1:24" x14ac:dyDescent="0.25">
      <c r="B8" s="24"/>
      <c r="C8" t="s">
        <v>4</v>
      </c>
      <c r="D8" s="20">
        <f>D6-D7</f>
        <v>800</v>
      </c>
      <c r="E8" s="6"/>
      <c r="F8" s="6"/>
      <c r="G8" s="6"/>
      <c r="H8" s="6"/>
      <c r="I8" s="6"/>
      <c r="J8" s="6"/>
    </row>
    <row r="9" spans="1:24" x14ac:dyDescent="0.25">
      <c r="B9" s="24"/>
      <c r="C9" t="s">
        <v>6</v>
      </c>
      <c r="D9" s="21"/>
      <c r="E9" s="22"/>
      <c r="F9" s="22"/>
      <c r="G9" s="22"/>
      <c r="H9" s="22"/>
      <c r="I9" s="22"/>
      <c r="J9" s="2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5">
      <c r="B10" s="24"/>
      <c r="C10" t="s">
        <v>5</v>
      </c>
      <c r="D10" s="5"/>
    </row>
    <row r="13" spans="1:24" x14ac:dyDescent="0.25">
      <c r="B13" s="24" t="s">
        <v>19</v>
      </c>
      <c r="C13" t="s">
        <v>0</v>
      </c>
      <c r="E13" s="1">
        <v>1</v>
      </c>
      <c r="F13" s="1">
        <v>2</v>
      </c>
      <c r="G13" s="1">
        <v>3</v>
      </c>
      <c r="H13" s="1">
        <v>4</v>
      </c>
      <c r="I13" s="1">
        <v>5</v>
      </c>
      <c r="J13" s="1">
        <v>6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B14" s="24"/>
      <c r="C14" t="s">
        <v>2</v>
      </c>
      <c r="D14" s="6">
        <f>SUM(E14:X14)</f>
        <v>4800</v>
      </c>
      <c r="E14" s="6">
        <v>1200</v>
      </c>
      <c r="F14" s="6">
        <v>1200</v>
      </c>
      <c r="G14" s="6">
        <v>1200</v>
      </c>
      <c r="H14" s="6">
        <v>1200</v>
      </c>
      <c r="I14" s="6"/>
      <c r="J14" s="6"/>
    </row>
    <row r="15" spans="1:24" x14ac:dyDescent="0.25">
      <c r="B15" s="24"/>
      <c r="C15" t="s">
        <v>3</v>
      </c>
      <c r="D15" s="6">
        <f>SUM(E15:X15)</f>
        <v>4000</v>
      </c>
      <c r="E15" s="6">
        <v>1000</v>
      </c>
      <c r="F15" s="6">
        <v>1000</v>
      </c>
      <c r="G15" s="6">
        <v>1000</v>
      </c>
      <c r="H15" s="6">
        <v>1000</v>
      </c>
      <c r="I15" s="6"/>
      <c r="J15" s="6"/>
    </row>
    <row r="16" spans="1:24" x14ac:dyDescent="0.25">
      <c r="B16" s="24"/>
      <c r="C16" t="s">
        <v>4</v>
      </c>
      <c r="D16" s="20">
        <f>D14-D15</f>
        <v>800</v>
      </c>
      <c r="E16" s="6"/>
      <c r="F16" s="6"/>
      <c r="G16" s="6"/>
      <c r="H16" s="6"/>
      <c r="I16" s="6"/>
      <c r="J16" s="6"/>
    </row>
    <row r="17" spans="2:24" x14ac:dyDescent="0.25">
      <c r="B17" s="24"/>
      <c r="C17" t="s">
        <v>6</v>
      </c>
      <c r="D17" s="21"/>
      <c r="E17" s="22"/>
      <c r="F17" s="22"/>
      <c r="G17" s="22"/>
      <c r="H17" s="22"/>
      <c r="I17" s="22"/>
      <c r="J17" s="2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25">
      <c r="B18" s="24"/>
      <c r="C18" t="s">
        <v>5</v>
      </c>
      <c r="D18" s="5"/>
    </row>
    <row r="21" spans="2:24" x14ac:dyDescent="0.25">
      <c r="B21" s="24" t="s">
        <v>20</v>
      </c>
      <c r="C21" t="s">
        <v>0</v>
      </c>
      <c r="E21" s="1">
        <v>1</v>
      </c>
      <c r="F21" s="1">
        <v>2</v>
      </c>
      <c r="G21" s="1">
        <v>3</v>
      </c>
      <c r="H21" s="1">
        <v>4</v>
      </c>
      <c r="I21" s="1">
        <v>5</v>
      </c>
      <c r="J21" s="1">
        <v>6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x14ac:dyDescent="0.25">
      <c r="B22" s="24"/>
      <c r="C22" t="s">
        <v>2</v>
      </c>
      <c r="D22" s="6">
        <f>SUM(E22:X22)</f>
        <v>4800</v>
      </c>
      <c r="E22" s="6">
        <v>1200</v>
      </c>
      <c r="F22" s="6">
        <v>1200</v>
      </c>
      <c r="G22" s="6">
        <v>1200</v>
      </c>
      <c r="H22" s="6">
        <v>1200</v>
      </c>
      <c r="I22" s="6"/>
      <c r="J22" s="6"/>
    </row>
    <row r="23" spans="2:24" x14ac:dyDescent="0.25">
      <c r="B23" s="24"/>
      <c r="C23" t="s">
        <v>3</v>
      </c>
      <c r="D23" s="6">
        <f>SUM(E23:X23)</f>
        <v>4000</v>
      </c>
      <c r="E23" s="6"/>
      <c r="F23" s="6"/>
      <c r="G23" s="6">
        <v>1000</v>
      </c>
      <c r="H23" s="6">
        <v>1000</v>
      </c>
      <c r="I23" s="6">
        <v>1000</v>
      </c>
      <c r="J23" s="6">
        <v>1000</v>
      </c>
    </row>
    <row r="24" spans="2:24" x14ac:dyDescent="0.25">
      <c r="B24" s="24"/>
      <c r="C24" t="s">
        <v>4</v>
      </c>
      <c r="D24" s="20">
        <f>D22-D23</f>
        <v>800</v>
      </c>
      <c r="E24" s="6"/>
      <c r="F24" s="6"/>
      <c r="G24" s="6"/>
      <c r="H24" s="6"/>
      <c r="I24" s="6"/>
      <c r="J24" s="6"/>
    </row>
    <row r="25" spans="2:24" x14ac:dyDescent="0.25">
      <c r="B25" s="24"/>
      <c r="C25" t="s">
        <v>6</v>
      </c>
      <c r="D25" s="21"/>
      <c r="E25" s="22"/>
      <c r="F25" s="22"/>
      <c r="G25" s="22"/>
      <c r="H25" s="22"/>
      <c r="I25" s="22"/>
      <c r="J25" s="2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25">
      <c r="B26" s="24"/>
      <c r="C26" t="s">
        <v>5</v>
      </c>
      <c r="D26" s="5"/>
    </row>
    <row r="29" spans="2:24" x14ac:dyDescent="0.25">
      <c r="B29" s="24" t="s">
        <v>21</v>
      </c>
      <c r="C29" t="s">
        <v>0</v>
      </c>
      <c r="E29" s="1">
        <v>1</v>
      </c>
      <c r="F29" s="1">
        <v>2</v>
      </c>
      <c r="G29" s="1">
        <v>3</v>
      </c>
      <c r="H29" s="1">
        <v>4</v>
      </c>
      <c r="I29" s="1">
        <v>5</v>
      </c>
      <c r="J29" s="1">
        <v>6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x14ac:dyDescent="0.25">
      <c r="B30" s="24"/>
      <c r="C30" t="s">
        <v>2</v>
      </c>
      <c r="D30" s="6">
        <f>SUM(E30:X30)</f>
        <v>4800</v>
      </c>
      <c r="E30" s="6"/>
      <c r="F30" s="6"/>
      <c r="G30" s="6"/>
      <c r="H30" s="6"/>
      <c r="I30" s="6"/>
      <c r="J30" s="6">
        <v>4800</v>
      </c>
    </row>
    <row r="31" spans="2:24" x14ac:dyDescent="0.25">
      <c r="B31" s="24"/>
      <c r="C31" t="s">
        <v>3</v>
      </c>
      <c r="D31" s="6">
        <f>SUM(E31:X31)</f>
        <v>4000</v>
      </c>
      <c r="E31" s="6">
        <v>4000</v>
      </c>
      <c r="F31" s="6"/>
      <c r="G31" s="6"/>
      <c r="H31" s="6"/>
      <c r="I31" s="6"/>
      <c r="J31" s="6"/>
    </row>
    <row r="32" spans="2:24" x14ac:dyDescent="0.25">
      <c r="B32" s="24"/>
      <c r="C32" t="s">
        <v>4</v>
      </c>
      <c r="D32" s="20">
        <f>D30-D31</f>
        <v>800</v>
      </c>
      <c r="E32" s="6"/>
      <c r="F32" s="6"/>
      <c r="G32" s="6"/>
      <c r="H32" s="6"/>
      <c r="I32" s="6"/>
      <c r="J32" s="6"/>
    </row>
    <row r="33" spans="2:24" x14ac:dyDescent="0.25">
      <c r="B33" s="24"/>
      <c r="C33" t="s">
        <v>6</v>
      </c>
      <c r="D33" s="21"/>
      <c r="E33" s="22"/>
      <c r="F33" s="22"/>
      <c r="G33" s="22"/>
      <c r="H33" s="22"/>
      <c r="I33" s="22"/>
      <c r="J33" s="2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x14ac:dyDescent="0.25">
      <c r="B34" s="24"/>
      <c r="C34" t="s">
        <v>5</v>
      </c>
      <c r="D34" s="5"/>
    </row>
    <row r="37" spans="2:24" x14ac:dyDescent="0.25">
      <c r="B37" s="24" t="s">
        <v>23</v>
      </c>
      <c r="C37" t="s">
        <v>0</v>
      </c>
      <c r="E37" s="1">
        <v>1</v>
      </c>
      <c r="F37" s="1">
        <v>2</v>
      </c>
      <c r="G37" s="1">
        <v>3</v>
      </c>
      <c r="H37" s="1">
        <v>4</v>
      </c>
      <c r="I37" s="1">
        <v>5</v>
      </c>
      <c r="J37" s="1">
        <v>6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x14ac:dyDescent="0.25">
      <c r="B38" s="24"/>
      <c r="C38" t="s">
        <v>2</v>
      </c>
      <c r="D38" s="6">
        <f>SUM(E38:X38)</f>
        <v>4800</v>
      </c>
      <c r="E38" s="6">
        <v>4800</v>
      </c>
      <c r="F38" s="6"/>
      <c r="G38" s="6"/>
      <c r="H38" s="6"/>
      <c r="I38" s="6"/>
      <c r="J38" s="6"/>
    </row>
    <row r="39" spans="2:24" x14ac:dyDescent="0.25">
      <c r="B39" s="24"/>
      <c r="C39" t="s">
        <v>3</v>
      </c>
      <c r="D39" s="6">
        <f>SUM(E39:X39)</f>
        <v>4000</v>
      </c>
      <c r="E39" s="6"/>
      <c r="F39" s="6"/>
      <c r="G39" s="6"/>
      <c r="H39" s="6"/>
      <c r="I39" s="6"/>
      <c r="J39" s="6">
        <v>4000</v>
      </c>
    </row>
    <row r="40" spans="2:24" x14ac:dyDescent="0.25">
      <c r="B40" s="24"/>
      <c r="C40" t="s">
        <v>4</v>
      </c>
      <c r="D40" s="20">
        <f>D38-D39</f>
        <v>800</v>
      </c>
      <c r="E40" s="6"/>
      <c r="F40" s="6"/>
      <c r="G40" s="6"/>
      <c r="H40" s="6"/>
      <c r="I40" s="6"/>
      <c r="J40" s="6"/>
    </row>
    <row r="41" spans="2:24" x14ac:dyDescent="0.25">
      <c r="B41" s="24"/>
      <c r="C41" t="s">
        <v>6</v>
      </c>
      <c r="D41" s="21"/>
      <c r="E41" s="22"/>
      <c r="F41" s="22"/>
      <c r="G41" s="22"/>
      <c r="H41" s="22"/>
      <c r="I41" s="22"/>
      <c r="J41" s="2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x14ac:dyDescent="0.25">
      <c r="B42" s="24"/>
      <c r="C42" t="s">
        <v>5</v>
      </c>
      <c r="D42" s="5">
        <f>SUM(E41:X41)</f>
        <v>0</v>
      </c>
    </row>
    <row r="54" spans="4:24" x14ac:dyDescent="0.25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7" spans="4:24" x14ac:dyDescent="0.25">
      <c r="D57" s="4"/>
    </row>
    <row r="58" spans="4:24" x14ac:dyDescent="0.25"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4:24" x14ac:dyDescent="0.25">
      <c r="D59" s="5"/>
    </row>
    <row r="62" spans="4:24" x14ac:dyDescent="0.25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5" spans="4:24" x14ac:dyDescent="0.25">
      <c r="D65" s="4"/>
    </row>
    <row r="66" spans="4:24" x14ac:dyDescent="0.25"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4:24" x14ac:dyDescent="0.25">
      <c r="D67" s="5"/>
    </row>
    <row r="70" spans="4:24" x14ac:dyDescent="0.25"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3" spans="4:24" x14ac:dyDescent="0.25">
      <c r="D73" s="4"/>
    </row>
    <row r="74" spans="4:24" x14ac:dyDescent="0.25"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4:24" x14ac:dyDescent="0.25">
      <c r="D75" s="5"/>
    </row>
  </sheetData>
  <mergeCells count="5">
    <mergeCell ref="B5:B10"/>
    <mergeCell ref="B13:B18"/>
    <mergeCell ref="B21:B26"/>
    <mergeCell ref="B29:B34"/>
    <mergeCell ref="B37:B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895C3-873E-431A-B186-079090A24D33}">
  <dimension ref="A1:P24"/>
  <sheetViews>
    <sheetView tabSelected="1" zoomScale="85" zoomScaleNormal="85" workbookViewId="0">
      <selection activeCell="G6" sqref="G6"/>
    </sheetView>
  </sheetViews>
  <sheetFormatPr defaultRowHeight="15" x14ac:dyDescent="0.25"/>
  <cols>
    <col min="3" max="12" width="9" customWidth="1"/>
    <col min="13" max="13" width="9.7109375" bestFit="1" customWidth="1"/>
  </cols>
  <sheetData>
    <row r="1" spans="1:16" x14ac:dyDescent="0.25">
      <c r="A1" s="9" t="s">
        <v>29</v>
      </c>
      <c r="B1" s="9"/>
    </row>
    <row r="2" spans="1:16" x14ac:dyDescent="0.25">
      <c r="A2" s="9" t="s">
        <v>38</v>
      </c>
      <c r="B2" s="9"/>
      <c r="P2" t="s">
        <v>44</v>
      </c>
    </row>
    <row r="3" spans="1:16" x14ac:dyDescent="0.25">
      <c r="A3" s="9" t="s">
        <v>30</v>
      </c>
      <c r="B3" s="9"/>
    </row>
    <row r="5" spans="1:16" x14ac:dyDescent="0.25">
      <c r="B5" t="s">
        <v>7</v>
      </c>
      <c r="E5">
        <v>15</v>
      </c>
      <c r="F5" t="s">
        <v>8</v>
      </c>
      <c r="G5" t="s">
        <v>45</v>
      </c>
      <c r="H5">
        <f>E5/100</f>
        <v>0.15</v>
      </c>
    </row>
    <row r="6" spans="1:16" x14ac:dyDescent="0.25">
      <c r="B6" t="s">
        <v>9</v>
      </c>
      <c r="E6">
        <v>1000</v>
      </c>
    </row>
    <row r="7" spans="1:16" x14ac:dyDescent="0.25">
      <c r="B7" t="s">
        <v>10</v>
      </c>
      <c r="E7">
        <v>10</v>
      </c>
      <c r="F7" t="s">
        <v>27</v>
      </c>
    </row>
    <row r="9" spans="1:16" x14ac:dyDescent="0.25">
      <c r="A9" t="s">
        <v>40</v>
      </c>
    </row>
    <row r="10" spans="1:16" x14ac:dyDescent="0.25">
      <c r="C10" s="1">
        <v>1</v>
      </c>
      <c r="D10" s="1">
        <v>2</v>
      </c>
      <c r="E10" s="1">
        <v>3</v>
      </c>
      <c r="F10" s="1">
        <v>4</v>
      </c>
      <c r="G10" s="1">
        <v>5</v>
      </c>
      <c r="H10" s="1">
        <v>6</v>
      </c>
      <c r="I10" s="1">
        <v>7</v>
      </c>
      <c r="J10" s="1">
        <v>8</v>
      </c>
      <c r="K10" s="1">
        <v>9</v>
      </c>
      <c r="L10" s="1">
        <v>10</v>
      </c>
      <c r="M10" t="s">
        <v>41</v>
      </c>
    </row>
    <row r="11" spans="1:16" x14ac:dyDescent="0.25">
      <c r="B11" t="s">
        <v>11</v>
      </c>
      <c r="C11" s="15">
        <f>E6</f>
        <v>1000</v>
      </c>
      <c r="D11" s="16">
        <f>C11-C12</f>
        <v>900</v>
      </c>
      <c r="E11" s="16">
        <f t="shared" ref="E11:L11" si="0">D11-D12</f>
        <v>800</v>
      </c>
      <c r="F11" s="16">
        <f t="shared" si="0"/>
        <v>700</v>
      </c>
      <c r="G11" s="16">
        <f t="shared" si="0"/>
        <v>600</v>
      </c>
      <c r="H11" s="16">
        <f t="shared" si="0"/>
        <v>500</v>
      </c>
      <c r="I11" s="16">
        <f t="shared" si="0"/>
        <v>400</v>
      </c>
      <c r="J11" s="16">
        <f t="shared" si="0"/>
        <v>300</v>
      </c>
      <c r="K11" s="16">
        <f t="shared" si="0"/>
        <v>200</v>
      </c>
      <c r="L11" s="16">
        <f t="shared" si="0"/>
        <v>100</v>
      </c>
      <c r="M11" s="13">
        <f>SUM(C11:L11)</f>
        <v>5500</v>
      </c>
    </row>
    <row r="12" spans="1:16" x14ac:dyDescent="0.25">
      <c r="A12" t="s">
        <v>12</v>
      </c>
      <c r="B12" t="s">
        <v>13</v>
      </c>
      <c r="C12" s="17">
        <f>$E6/$E7</f>
        <v>100</v>
      </c>
      <c r="D12" s="17">
        <f t="shared" ref="D12:L12" si="1">$E6/$E7</f>
        <v>100</v>
      </c>
      <c r="E12" s="17">
        <f t="shared" si="1"/>
        <v>100</v>
      </c>
      <c r="F12" s="17">
        <f t="shared" si="1"/>
        <v>100</v>
      </c>
      <c r="G12" s="17">
        <f t="shared" si="1"/>
        <v>100</v>
      </c>
      <c r="H12" s="17">
        <f t="shared" si="1"/>
        <v>100</v>
      </c>
      <c r="I12" s="17">
        <f t="shared" si="1"/>
        <v>100</v>
      </c>
      <c r="J12" s="17">
        <f t="shared" si="1"/>
        <v>100</v>
      </c>
      <c r="K12" s="17">
        <f t="shared" si="1"/>
        <v>100</v>
      </c>
      <c r="L12" s="17">
        <f t="shared" si="1"/>
        <v>100</v>
      </c>
      <c r="M12" s="13">
        <f>SUM(C12:L12)</f>
        <v>1000</v>
      </c>
    </row>
    <row r="13" spans="1:16" x14ac:dyDescent="0.25">
      <c r="B13" t="s">
        <v>43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3">
        <f>SUM(C13:L13)</f>
        <v>0</v>
      </c>
    </row>
    <row r="14" spans="1:16" x14ac:dyDescent="0.25">
      <c r="B14" t="s">
        <v>15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3">
        <f>SUM(C14:L14)</f>
        <v>0</v>
      </c>
    </row>
    <row r="15" spans="1:16" x14ac:dyDescent="0.25">
      <c r="B15" t="s">
        <v>6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9">
        <f>SUM(C15:L15)</f>
        <v>0</v>
      </c>
      <c r="N15" s="18" t="s">
        <v>42</v>
      </c>
    </row>
    <row r="18" spans="1:14" x14ac:dyDescent="0.25">
      <c r="A18" t="s">
        <v>39</v>
      </c>
    </row>
    <row r="19" spans="1:14" x14ac:dyDescent="0.25">
      <c r="C19" s="1">
        <v>1</v>
      </c>
      <c r="D19" s="1">
        <v>2</v>
      </c>
      <c r="E19" s="1">
        <v>3</v>
      </c>
      <c r="F19" s="1">
        <v>4</v>
      </c>
      <c r="G19" s="1">
        <v>5</v>
      </c>
      <c r="H19" s="1">
        <v>6</v>
      </c>
      <c r="I19" s="1">
        <v>7</v>
      </c>
      <c r="J19" s="1">
        <v>8</v>
      </c>
      <c r="K19" s="1">
        <v>9</v>
      </c>
      <c r="L19" s="1">
        <v>10</v>
      </c>
      <c r="M19" t="s">
        <v>41</v>
      </c>
    </row>
    <row r="20" spans="1:14" x14ac:dyDescent="0.25">
      <c r="B20" t="s">
        <v>11</v>
      </c>
      <c r="C20" s="15">
        <f>E6</f>
        <v>1000</v>
      </c>
      <c r="D20" s="16">
        <f t="shared" ref="D20:L20" si="2">C20-C21</f>
        <v>950.74793748241518</v>
      </c>
      <c r="E20" s="16">
        <f t="shared" si="2"/>
        <v>894.10806558719264</v>
      </c>
      <c r="F20" s="16">
        <f t="shared" si="2"/>
        <v>828.97221290768675</v>
      </c>
      <c r="G20" s="16">
        <f t="shared" si="2"/>
        <v>754.06598232625493</v>
      </c>
      <c r="H20" s="16">
        <f t="shared" si="2"/>
        <v>667.92381715760837</v>
      </c>
      <c r="I20" s="16">
        <f t="shared" si="2"/>
        <v>568.86032721366485</v>
      </c>
      <c r="J20" s="16">
        <f t="shared" si="2"/>
        <v>454.93731377812981</v>
      </c>
      <c r="K20" s="16">
        <f t="shared" si="2"/>
        <v>323.92584832726448</v>
      </c>
      <c r="L20" s="16">
        <f t="shared" si="2"/>
        <v>173.26266305876933</v>
      </c>
      <c r="M20" s="13">
        <f>+SUM(C20:L20)</f>
        <v>6616.8041678389854</v>
      </c>
    </row>
    <row r="21" spans="1:14" x14ac:dyDescent="0.25">
      <c r="A21" s="14" t="s">
        <v>36</v>
      </c>
      <c r="B21" t="s">
        <v>37</v>
      </c>
      <c r="C21" s="17">
        <f>PPMT($H$5,C19,$E$7,-$E$6)</f>
        <v>49.252062517584804</v>
      </c>
      <c r="D21" s="17">
        <f t="shared" ref="D21:L21" si="3">PPMT($H$5,D19,$E$7,-$E$6)</f>
        <v>56.639871895222534</v>
      </c>
      <c r="E21" s="17">
        <f t="shared" si="3"/>
        <v>65.135852679505902</v>
      </c>
      <c r="F21" s="17">
        <f t="shared" si="3"/>
        <v>74.906230581431785</v>
      </c>
      <c r="G21" s="17">
        <f t="shared" si="3"/>
        <v>86.142165168646571</v>
      </c>
      <c r="H21" s="17">
        <f t="shared" si="3"/>
        <v>99.063489943943551</v>
      </c>
      <c r="I21" s="17">
        <f t="shared" si="3"/>
        <v>113.92301343553505</v>
      </c>
      <c r="J21" s="17">
        <f t="shared" si="3"/>
        <v>131.01146545086533</v>
      </c>
      <c r="K21" s="17">
        <f t="shared" si="3"/>
        <v>150.66318526849514</v>
      </c>
      <c r="L21" s="17">
        <f t="shared" si="3"/>
        <v>173.26266305876939</v>
      </c>
      <c r="M21" s="13">
        <f>+SUM(C21:L21)</f>
        <v>1000</v>
      </c>
    </row>
    <row r="22" spans="1:14" x14ac:dyDescent="0.25">
      <c r="A22" s="14" t="s">
        <v>35</v>
      </c>
      <c r="B22" t="s">
        <v>14</v>
      </c>
      <c r="C22" s="17">
        <f t="shared" ref="C22:L22" si="4">IPMT($H$5,C19,$E$7,-$E$6)</f>
        <v>149.99999999999997</v>
      </c>
      <c r="D22" s="17">
        <f t="shared" si="4"/>
        <v>142.61219062236228</v>
      </c>
      <c r="E22" s="17">
        <f t="shared" si="4"/>
        <v>134.1162098380789</v>
      </c>
      <c r="F22" s="17">
        <f t="shared" si="4"/>
        <v>124.34583193615299</v>
      </c>
      <c r="G22" s="17">
        <f t="shared" si="4"/>
        <v>113.10989734893823</v>
      </c>
      <c r="H22" s="17">
        <f t="shared" si="4"/>
        <v>100.18857257364125</v>
      </c>
      <c r="I22" s="17">
        <f t="shared" si="4"/>
        <v>85.329049082049735</v>
      </c>
      <c r="J22" s="17">
        <f t="shared" si="4"/>
        <v>68.240597066719459</v>
      </c>
      <c r="K22" s="17">
        <f t="shared" si="4"/>
        <v>48.58887724908967</v>
      </c>
      <c r="L22" s="17">
        <f t="shared" si="4"/>
        <v>25.989399458815402</v>
      </c>
      <c r="M22" s="13">
        <f>+SUM(C22:L22)</f>
        <v>992.52062517584818</v>
      </c>
    </row>
    <row r="23" spans="1:14" x14ac:dyDescent="0.25">
      <c r="B23" t="s">
        <v>15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13">
        <f>+SUM(C23:L23)</f>
        <v>0</v>
      </c>
    </row>
    <row r="24" spans="1:14" x14ac:dyDescent="0.25">
      <c r="B24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19">
        <f>+SUM(C24:L24)</f>
        <v>0</v>
      </c>
      <c r="N24" s="18" t="s">
        <v>42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6A7BC-A9A0-4664-A667-738816B0EE50}">
  <dimension ref="A1:M48"/>
  <sheetViews>
    <sheetView zoomScale="130" zoomScaleNormal="130" workbookViewId="0">
      <selection activeCell="J16" sqref="J16"/>
    </sheetView>
  </sheetViews>
  <sheetFormatPr defaultRowHeight="15" x14ac:dyDescent="0.25"/>
  <cols>
    <col min="2" max="2" width="11.42578125" customWidth="1"/>
    <col min="10" max="10" width="10.42578125" bestFit="1" customWidth="1"/>
  </cols>
  <sheetData>
    <row r="1" spans="1:13" x14ac:dyDescent="0.25">
      <c r="A1" s="9" t="s">
        <v>31</v>
      </c>
      <c r="B1" s="9"/>
      <c r="C1" s="9"/>
      <c r="D1" s="9"/>
      <c r="E1" s="9"/>
      <c r="F1" s="9"/>
      <c r="G1" s="9"/>
      <c r="H1" s="9"/>
      <c r="I1" s="9">
        <v>500</v>
      </c>
    </row>
    <row r="2" spans="1:13" x14ac:dyDescent="0.25">
      <c r="A2" s="9" t="s">
        <v>32</v>
      </c>
      <c r="B2" s="9"/>
      <c r="C2" s="9"/>
      <c r="D2" s="9"/>
      <c r="E2" s="9"/>
      <c r="F2" s="9"/>
      <c r="G2" s="9"/>
      <c r="H2" s="9"/>
      <c r="I2" s="9"/>
    </row>
    <row r="3" spans="1:13" x14ac:dyDescent="0.25">
      <c r="A3" s="9" t="s">
        <v>34</v>
      </c>
      <c r="B3" s="9"/>
      <c r="C3" s="9"/>
      <c r="D3" s="9"/>
      <c r="E3" s="9"/>
      <c r="F3" s="9"/>
      <c r="G3" s="9"/>
      <c r="H3" s="9"/>
      <c r="I3" s="9"/>
    </row>
    <row r="4" spans="1:13" x14ac:dyDescent="0.25">
      <c r="A4" s="9" t="s">
        <v>33</v>
      </c>
      <c r="F4" s="10"/>
    </row>
    <row r="6" spans="1:13" x14ac:dyDescent="0.25">
      <c r="A6" s="24" t="s">
        <v>18</v>
      </c>
      <c r="B6" t="s">
        <v>17</v>
      </c>
      <c r="C6" s="8">
        <v>5</v>
      </c>
      <c r="J6" s="11" t="s">
        <v>24</v>
      </c>
      <c r="K6" s="11" t="s">
        <v>5</v>
      </c>
      <c r="L6" s="11" t="s">
        <v>25</v>
      </c>
      <c r="M6" s="11" t="s">
        <v>26</v>
      </c>
    </row>
    <row r="7" spans="1:13" x14ac:dyDescent="0.25">
      <c r="A7" s="24"/>
      <c r="J7" s="11" t="s">
        <v>18</v>
      </c>
      <c r="K7" s="11"/>
      <c r="L7" s="11"/>
      <c r="M7" s="11"/>
    </row>
    <row r="8" spans="1:13" x14ac:dyDescent="0.25">
      <c r="A8" s="24"/>
      <c r="B8" t="s">
        <v>16</v>
      </c>
      <c r="C8" s="1">
        <v>1</v>
      </c>
      <c r="D8" s="1">
        <v>2</v>
      </c>
      <c r="E8" s="1">
        <v>3</v>
      </c>
      <c r="F8" s="1">
        <v>4</v>
      </c>
      <c r="G8" s="1">
        <v>5</v>
      </c>
      <c r="J8" s="11" t="s">
        <v>19</v>
      </c>
      <c r="K8" s="11"/>
      <c r="L8" s="11"/>
      <c r="M8" s="11"/>
    </row>
    <row r="9" spans="1:13" x14ac:dyDescent="0.25">
      <c r="A9" s="24"/>
      <c r="B9" t="s">
        <v>2</v>
      </c>
      <c r="E9">
        <v>1500</v>
      </c>
      <c r="F9">
        <v>1500</v>
      </c>
      <c r="G9">
        <v>1500</v>
      </c>
      <c r="H9">
        <f>SUM(C9:G9)</f>
        <v>4500</v>
      </c>
      <c r="J9" s="11" t="s">
        <v>20</v>
      </c>
      <c r="K9" s="11"/>
      <c r="L9" s="11"/>
      <c r="M9" s="11"/>
    </row>
    <row r="10" spans="1:13" x14ac:dyDescent="0.25">
      <c r="A10" s="24"/>
      <c r="B10" t="s">
        <v>3</v>
      </c>
      <c r="C10">
        <v>1000</v>
      </c>
      <c r="D10">
        <v>1000</v>
      </c>
      <c r="E10">
        <v>1000</v>
      </c>
      <c r="H10">
        <f t="shared" ref="H10:H11" si="0">SUM(C10:G10)</f>
        <v>3000</v>
      </c>
      <c r="J10" s="11" t="s">
        <v>21</v>
      </c>
      <c r="K10" s="11"/>
      <c r="L10" s="11"/>
      <c r="M10" s="11"/>
    </row>
    <row r="11" spans="1:13" x14ac:dyDescent="0.25">
      <c r="A11" s="24"/>
      <c r="B11" t="s">
        <v>4</v>
      </c>
      <c r="C11">
        <f>C9-C10</f>
        <v>-1000</v>
      </c>
      <c r="D11">
        <f t="shared" ref="D11:G11" si="1">D9-D10</f>
        <v>-1000</v>
      </c>
      <c r="E11">
        <f t="shared" si="1"/>
        <v>500</v>
      </c>
      <c r="F11">
        <f t="shared" si="1"/>
        <v>1500</v>
      </c>
      <c r="G11">
        <f t="shared" si="1"/>
        <v>1500</v>
      </c>
      <c r="H11">
        <f t="shared" si="0"/>
        <v>1500</v>
      </c>
      <c r="J11" s="11" t="s">
        <v>23</v>
      </c>
      <c r="K11" s="11"/>
      <c r="L11" s="11"/>
      <c r="M11" s="11"/>
    </row>
    <row r="12" spans="1:13" x14ac:dyDescent="0.25">
      <c r="A12" s="24"/>
      <c r="B12" t="s">
        <v>6</v>
      </c>
      <c r="C12">
        <f>C11/((1+$C6/100)^C8)</f>
        <v>-952.38095238095229</v>
      </c>
      <c r="D12">
        <f t="shared" ref="D12:G12" si="2">D11/((1+$C6/100)^D8)</f>
        <v>-907.02947845804988</v>
      </c>
      <c r="E12">
        <f t="shared" si="2"/>
        <v>431.91879926573802</v>
      </c>
      <c r="F12">
        <f t="shared" si="2"/>
        <v>1234.0537121878231</v>
      </c>
      <c r="G12">
        <f t="shared" si="2"/>
        <v>1175.2892497026885</v>
      </c>
      <c r="H12" s="7">
        <f>SUM(C12:G12)</f>
        <v>981.8513303172474</v>
      </c>
    </row>
    <row r="13" spans="1:13" x14ac:dyDescent="0.25">
      <c r="H13" s="6"/>
    </row>
    <row r="14" spans="1:13" x14ac:dyDescent="0.25">
      <c r="J14" s="12"/>
    </row>
    <row r="15" spans="1:13" x14ac:dyDescent="0.25">
      <c r="A15" s="24" t="s">
        <v>19</v>
      </c>
      <c r="B15" t="s">
        <v>17</v>
      </c>
      <c r="C15">
        <v>44</v>
      </c>
    </row>
    <row r="16" spans="1:13" x14ac:dyDescent="0.25">
      <c r="A16" s="24"/>
    </row>
    <row r="17" spans="1:8" x14ac:dyDescent="0.25">
      <c r="A17" s="24"/>
      <c r="B17" t="s">
        <v>16</v>
      </c>
      <c r="C17" s="1">
        <v>1</v>
      </c>
      <c r="D17" s="1">
        <v>2</v>
      </c>
      <c r="E17" s="1">
        <v>3</v>
      </c>
      <c r="F17" s="1">
        <v>4</v>
      </c>
      <c r="G17" s="1">
        <v>5</v>
      </c>
    </row>
    <row r="18" spans="1:8" x14ac:dyDescent="0.25">
      <c r="A18" s="24"/>
      <c r="B18" t="s">
        <v>2</v>
      </c>
      <c r="D18">
        <v>1450</v>
      </c>
      <c r="E18">
        <v>1434</v>
      </c>
      <c r="F18">
        <v>1400</v>
      </c>
      <c r="H18">
        <f>SUM(C18:G18)</f>
        <v>4284</v>
      </c>
    </row>
    <row r="19" spans="1:8" x14ac:dyDescent="0.25">
      <c r="A19" s="24"/>
      <c r="B19" t="s">
        <v>3</v>
      </c>
      <c r="C19">
        <v>1000</v>
      </c>
      <c r="D19">
        <v>1000</v>
      </c>
      <c r="E19">
        <v>1000</v>
      </c>
      <c r="H19">
        <f t="shared" ref="H19:H20" si="3">SUM(C19:G19)</f>
        <v>3000</v>
      </c>
    </row>
    <row r="20" spans="1:8" x14ac:dyDescent="0.25">
      <c r="A20" s="24"/>
      <c r="B20" t="s">
        <v>4</v>
      </c>
      <c r="C20">
        <f>C18-C19</f>
        <v>-1000</v>
      </c>
      <c r="D20">
        <f t="shared" ref="D20" si="4">D18-D19</f>
        <v>450</v>
      </c>
      <c r="E20">
        <f t="shared" ref="E20" si="5">E18-E19</f>
        <v>434</v>
      </c>
      <c r="F20">
        <f t="shared" ref="F20" si="6">F18-F19</f>
        <v>1400</v>
      </c>
      <c r="G20">
        <f t="shared" ref="G20" si="7">G18-G19</f>
        <v>0</v>
      </c>
      <c r="H20">
        <f t="shared" si="3"/>
        <v>1284</v>
      </c>
    </row>
    <row r="21" spans="1:8" x14ac:dyDescent="0.25">
      <c r="A21" s="24"/>
      <c r="B21" t="s">
        <v>6</v>
      </c>
      <c r="C21">
        <f>C20/((1+$C15/100)^C17)</f>
        <v>-694.44444444444446</v>
      </c>
      <c r="D21">
        <f>D20/((1+$C15/100)^D17)</f>
        <v>217.01388888888891</v>
      </c>
      <c r="E21">
        <f>E20/((1+$C15/100)^E17)</f>
        <v>145.34572187928671</v>
      </c>
      <c r="F21">
        <f>F20/((1+$C15/100)^F17)</f>
        <v>325.59525510592903</v>
      </c>
      <c r="G21">
        <f>G20/((1+$C15/100)^G17)</f>
        <v>0</v>
      </c>
      <c r="H21">
        <f>SUM(C21:G21)</f>
        <v>-6.4895785703398019</v>
      </c>
    </row>
    <row r="24" spans="1:8" x14ac:dyDescent="0.25">
      <c r="A24" s="24" t="s">
        <v>20</v>
      </c>
      <c r="B24" t="s">
        <v>17</v>
      </c>
      <c r="C24">
        <v>83</v>
      </c>
    </row>
    <row r="25" spans="1:8" x14ac:dyDescent="0.25">
      <c r="A25" s="24"/>
    </row>
    <row r="26" spans="1:8" x14ac:dyDescent="0.25">
      <c r="A26" s="24"/>
      <c r="B26" t="s">
        <v>16</v>
      </c>
      <c r="C26" s="1">
        <v>1</v>
      </c>
      <c r="D26" s="1">
        <v>2</v>
      </c>
      <c r="E26" s="1">
        <v>3</v>
      </c>
      <c r="F26" s="1">
        <v>4</v>
      </c>
      <c r="G26" s="1">
        <v>5</v>
      </c>
    </row>
    <row r="27" spans="1:8" x14ac:dyDescent="0.25">
      <c r="A27" s="24"/>
      <c r="B27" t="s">
        <v>2</v>
      </c>
      <c r="D27">
        <v>910</v>
      </c>
      <c r="E27">
        <v>900</v>
      </c>
      <c r="F27">
        <v>900</v>
      </c>
    </row>
    <row r="28" spans="1:8" x14ac:dyDescent="0.25">
      <c r="A28" s="24"/>
      <c r="B28" t="s">
        <v>3</v>
      </c>
      <c r="C28">
        <v>500</v>
      </c>
      <c r="D28">
        <v>500</v>
      </c>
      <c r="E28">
        <v>500</v>
      </c>
    </row>
    <row r="29" spans="1:8" x14ac:dyDescent="0.25">
      <c r="A29" s="24"/>
      <c r="B29" t="s">
        <v>4</v>
      </c>
      <c r="C29">
        <f>C27-C28</f>
        <v>-500</v>
      </c>
      <c r="D29">
        <f t="shared" ref="D29" si="8">D27-D28</f>
        <v>410</v>
      </c>
      <c r="E29">
        <f t="shared" ref="E29" si="9">E27-E28</f>
        <v>400</v>
      </c>
      <c r="F29">
        <f t="shared" ref="F29" si="10">F27-F28</f>
        <v>900</v>
      </c>
      <c r="G29">
        <f t="shared" ref="G29" si="11">G27-G28</f>
        <v>0</v>
      </c>
      <c r="H29">
        <f t="shared" ref="H29" si="12">SUM(C29:G29)</f>
        <v>1210</v>
      </c>
    </row>
    <row r="30" spans="1:8" x14ac:dyDescent="0.25">
      <c r="A30" s="24"/>
      <c r="B30" t="s">
        <v>6</v>
      </c>
      <c r="C30">
        <f>C29/((1+$C24/100)^C26)</f>
        <v>-273.22404371584696</v>
      </c>
      <c r="D30">
        <f>D29/((1+$C24/100)^D26)</f>
        <v>122.42826002568006</v>
      </c>
      <c r="E30">
        <f>E29/((1+$C24/100)^E26)</f>
        <v>65.268964427924857</v>
      </c>
      <c r="F30">
        <f>F29/((1+$C24/100)^F26)</f>
        <v>80.248726755645308</v>
      </c>
      <c r="G30">
        <f>G29/((1+$C24/100)^G26)</f>
        <v>0</v>
      </c>
      <c r="H30">
        <f>SUM(C30:G30)</f>
        <v>-5.2780925065967352</v>
      </c>
    </row>
    <row r="33" spans="1:8" x14ac:dyDescent="0.25">
      <c r="A33" s="24" t="s">
        <v>21</v>
      </c>
      <c r="B33" t="s">
        <v>17</v>
      </c>
      <c r="C33">
        <v>13</v>
      </c>
    </row>
    <row r="34" spans="1:8" x14ac:dyDescent="0.25">
      <c r="A34" s="24"/>
    </row>
    <row r="35" spans="1:8" x14ac:dyDescent="0.25">
      <c r="A35" s="24"/>
      <c r="B35" t="s">
        <v>16</v>
      </c>
      <c r="C35" s="1">
        <v>1</v>
      </c>
      <c r="D35" s="1">
        <v>2</v>
      </c>
      <c r="E35" s="1">
        <v>3</v>
      </c>
      <c r="F35" s="1">
        <v>4</v>
      </c>
      <c r="G35" s="1">
        <v>5</v>
      </c>
    </row>
    <row r="36" spans="1:8" x14ac:dyDescent="0.25">
      <c r="A36" s="24"/>
      <c r="B36" t="s">
        <v>2</v>
      </c>
      <c r="G36">
        <v>4899</v>
      </c>
    </row>
    <row r="37" spans="1:8" x14ac:dyDescent="0.25">
      <c r="A37" s="24"/>
      <c r="B37" t="s">
        <v>3</v>
      </c>
      <c r="C37">
        <v>3000</v>
      </c>
    </row>
    <row r="38" spans="1:8" x14ac:dyDescent="0.25">
      <c r="A38" s="24"/>
      <c r="B38" t="s">
        <v>4</v>
      </c>
      <c r="C38">
        <f>C36-C37</f>
        <v>-3000</v>
      </c>
      <c r="D38">
        <f t="shared" ref="D38" si="13">D36-D37</f>
        <v>0</v>
      </c>
      <c r="E38">
        <f t="shared" ref="E38" si="14">E36-E37</f>
        <v>0</v>
      </c>
      <c r="F38">
        <f t="shared" ref="F38" si="15">F36-F37</f>
        <v>0</v>
      </c>
      <c r="G38">
        <f t="shared" ref="G38" si="16">G36-G37</f>
        <v>4899</v>
      </c>
      <c r="H38">
        <f t="shared" ref="H38" si="17">SUM(C38:G38)</f>
        <v>1899</v>
      </c>
    </row>
    <row r="39" spans="1:8" x14ac:dyDescent="0.25">
      <c r="A39" s="24"/>
      <c r="B39" t="s">
        <v>6</v>
      </c>
      <c r="C39">
        <f>C38/((1+$C33/100)^C35)</f>
        <v>-2654.8672566371683</v>
      </c>
      <c r="D39">
        <f>D38/((1+$C33/100)^D35)</f>
        <v>0</v>
      </c>
      <c r="E39">
        <f>E38/((1+$C33/100)^E35)</f>
        <v>0</v>
      </c>
      <c r="F39">
        <f>F38/((1+$C33/100)^F35)</f>
        <v>0</v>
      </c>
      <c r="G39">
        <f>G38/((1+$C33/100)^G35)</f>
        <v>2658.9809264612986</v>
      </c>
      <c r="H39">
        <f>SUM(C39:G39)</f>
        <v>4.1136698241302838</v>
      </c>
    </row>
    <row r="42" spans="1:8" x14ac:dyDescent="0.25">
      <c r="A42" s="24" t="s">
        <v>23</v>
      </c>
      <c r="B42" t="s">
        <v>17</v>
      </c>
      <c r="C42">
        <v>25</v>
      </c>
    </row>
    <row r="43" spans="1:8" x14ac:dyDescent="0.25">
      <c r="A43" s="24"/>
    </row>
    <row r="44" spans="1:8" x14ac:dyDescent="0.25">
      <c r="A44" s="24"/>
      <c r="B44" t="s">
        <v>16</v>
      </c>
      <c r="C44" s="1">
        <v>1</v>
      </c>
      <c r="D44" s="1">
        <v>2</v>
      </c>
      <c r="E44" s="1">
        <v>3</v>
      </c>
      <c r="F44" s="1">
        <v>4</v>
      </c>
      <c r="G44" s="1">
        <v>5</v>
      </c>
      <c r="H44" t="s">
        <v>22</v>
      </c>
    </row>
    <row r="45" spans="1:8" x14ac:dyDescent="0.25">
      <c r="A45" s="24"/>
      <c r="B45" t="s">
        <v>2</v>
      </c>
      <c r="G45">
        <v>2468</v>
      </c>
      <c r="H45">
        <f>SUM(C45:G45)</f>
        <v>2468</v>
      </c>
    </row>
    <row r="46" spans="1:8" x14ac:dyDescent="0.25">
      <c r="A46" s="24"/>
      <c r="B46" t="s">
        <v>3</v>
      </c>
      <c r="C46">
        <v>1000</v>
      </c>
      <c r="H46">
        <f>SUM(C46:G46)</f>
        <v>1000</v>
      </c>
    </row>
    <row r="47" spans="1:8" x14ac:dyDescent="0.25">
      <c r="A47" s="24"/>
      <c r="B47" t="s">
        <v>4</v>
      </c>
      <c r="C47">
        <f>C45-C46</f>
        <v>-1000</v>
      </c>
      <c r="D47">
        <f t="shared" ref="D47" si="18">D45-D46</f>
        <v>0</v>
      </c>
      <c r="E47">
        <f t="shared" ref="E47" si="19">E45-E46</f>
        <v>0</v>
      </c>
      <c r="F47">
        <f t="shared" ref="F47" si="20">F45-F46</f>
        <v>0</v>
      </c>
      <c r="G47">
        <f t="shared" ref="G47" si="21">G45-G46</f>
        <v>2468</v>
      </c>
      <c r="H47">
        <f t="shared" ref="H47" si="22">SUM(C47:G47)</f>
        <v>1468</v>
      </c>
    </row>
    <row r="48" spans="1:8" x14ac:dyDescent="0.25">
      <c r="A48" s="24"/>
      <c r="B48" t="s">
        <v>6</v>
      </c>
      <c r="C48">
        <f>C47/((1+$C42/100)^C44)</f>
        <v>-800</v>
      </c>
      <c r="D48">
        <f>D47/((1+$C42/100)^D44)</f>
        <v>0</v>
      </c>
      <c r="E48">
        <f>E47/((1+$C42/100)^E44)</f>
        <v>0</v>
      </c>
      <c r="F48">
        <f>F47/((1+$C42/100)^F44)</f>
        <v>0</v>
      </c>
      <c r="G48">
        <f>G47/((1+$C42/100)^G44)</f>
        <v>808.71424000000002</v>
      </c>
      <c r="H48">
        <f>SUM(C48:G48)</f>
        <v>8.714240000000018</v>
      </c>
    </row>
  </sheetData>
  <mergeCells count="5">
    <mergeCell ref="A6:A12"/>
    <mergeCell ref="A15:A21"/>
    <mergeCell ref="A24:A30"/>
    <mergeCell ref="A33:A39"/>
    <mergeCell ref="A42:A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C1_NPV</vt:lpstr>
      <vt:lpstr>C2_raty_m</vt:lpstr>
      <vt:lpstr>C3_IRR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Hubert10</dc:creator>
  <cp:lastModifiedBy>Rosłon Jerzy</cp:lastModifiedBy>
  <dcterms:created xsi:type="dcterms:W3CDTF">2020-10-24T09:37:02Z</dcterms:created>
  <dcterms:modified xsi:type="dcterms:W3CDTF">2023-10-26T12:08:28Z</dcterms:modified>
</cp:coreProperties>
</file>